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 DEPT\CommunityViz\Data\"/>
    </mc:Choice>
  </mc:AlternateContent>
  <xr:revisionPtr revIDLastSave="0" documentId="8_{767CC877-38B6-4787-A3BB-E15292B1919A}" xr6:coauthVersionLast="47" xr6:coauthVersionMax="47" xr10:uidLastSave="{00000000-0000-0000-0000-000000000000}"/>
  <bookViews>
    <workbookView xWindow="-120" yWindow="-120" windowWidth="29040" windowHeight="15840" xr2:uid="{8E79C572-B2A9-44A9-BB7F-F50CAEBD89E6}"/>
  </bookViews>
  <sheets>
    <sheet name="lookup table" sheetId="1" r:id="rId1"/>
  </sheets>
  <definedNames>
    <definedName name="_xlnm._FilterDatabase" localSheetId="0" hidden="1">'lookup table'!$A$1:$A$29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" i="1"/>
  <c r="Y15" i="1"/>
  <c r="Y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" i="1"/>
  <c r="Y3" i="1"/>
  <c r="Y4" i="1"/>
  <c r="Y5" i="1"/>
  <c r="Y6" i="1"/>
  <c r="Y7" i="1"/>
  <c r="Y8" i="1"/>
  <c r="Y9" i="1"/>
  <c r="Y10" i="1"/>
  <c r="Y11" i="1"/>
  <c r="Y12" i="1"/>
  <c r="Y13" i="1"/>
  <c r="Y14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F24" i="1" l="1"/>
  <c r="F14" i="1"/>
  <c r="F10" i="1"/>
  <c r="L28" i="1"/>
  <c r="L26" i="1" s="1"/>
  <c r="L27" i="1" s="1"/>
  <c r="L25" i="1"/>
  <c r="L22" i="1"/>
  <c r="L23" i="1" s="1"/>
  <c r="L21" i="1"/>
  <c r="L13" i="1"/>
</calcChain>
</file>

<file path=xl/sharedStrings.xml><?xml version="1.0" encoding="utf-8"?>
<sst xmlns="http://schemas.openxmlformats.org/spreadsheetml/2006/main" count="141" uniqueCount="92">
  <si>
    <t>USE_CODE</t>
  </si>
  <si>
    <t>COMPOSITE_BUILDOUT_EFFICIENCY_PERCENT</t>
  </si>
  <si>
    <t>RESIDENTIAL_USE_PERCENT</t>
  </si>
  <si>
    <t>SINGLE_FAMILY_PERCENT</t>
  </si>
  <si>
    <t>MULTI_FAMILY_PERCENT</t>
  </si>
  <si>
    <t>NONRESIDENTIAL_USE_PERCENT</t>
  </si>
  <si>
    <t>OFFICE_PERCENT</t>
  </si>
  <si>
    <t>RETAIL_OTHER_PERCENT</t>
  </si>
  <si>
    <t>RETAIL_HWY_PERCENT</t>
  </si>
  <si>
    <t>INDUSTRIAL_PERCENT</t>
  </si>
  <si>
    <t>SERVICE_PERCENT</t>
  </si>
  <si>
    <t>EDUCATION_PERCENT</t>
  </si>
  <si>
    <t>POS</t>
  </si>
  <si>
    <t>ROS</t>
  </si>
  <si>
    <t>WF</t>
  </si>
  <si>
    <t>RL</t>
  </si>
  <si>
    <t>MHN</t>
  </si>
  <si>
    <t>LLR</t>
  </si>
  <si>
    <t>SFN</t>
  </si>
  <si>
    <t>THC</t>
  </si>
  <si>
    <t>MFN</t>
  </si>
  <si>
    <t>WN</t>
  </si>
  <si>
    <t>WAC</t>
  </si>
  <si>
    <t>TAC</t>
  </si>
  <si>
    <t>UN</t>
  </si>
  <si>
    <t>SCC</t>
  </si>
  <si>
    <t>SOC</t>
  </si>
  <si>
    <t>REC</t>
  </si>
  <si>
    <t>TC</t>
  </si>
  <si>
    <t>MC</t>
  </si>
  <si>
    <t>HCC</t>
  </si>
  <si>
    <t>EC</t>
  </si>
  <si>
    <t>UC</t>
  </si>
  <si>
    <t>UCD</t>
  </si>
  <si>
    <t>CIV</t>
  </si>
  <si>
    <t>CSA</t>
  </si>
  <si>
    <t>GAA</t>
  </si>
  <si>
    <t>LI</t>
  </si>
  <si>
    <t>HI</t>
  </si>
  <si>
    <t>USE_DESC</t>
  </si>
  <si>
    <t>Preserved open space</t>
  </si>
  <si>
    <t>Recreational open space</t>
  </si>
  <si>
    <t>Working farm</t>
  </si>
  <si>
    <t>Rural living</t>
  </si>
  <si>
    <t>Mobile home neighborhood</t>
  </si>
  <si>
    <t>Large-lot residential</t>
  </si>
  <si>
    <t>Single-family neighborhood</t>
  </si>
  <si>
    <t>Townhome community</t>
  </si>
  <si>
    <t>Multi-family neighborhood</t>
  </si>
  <si>
    <t>Walkable neighborhood</t>
  </si>
  <si>
    <t>Walkable activity center</t>
  </si>
  <si>
    <t>Transit activity center</t>
  </si>
  <si>
    <t>Urban neighborhood</t>
  </si>
  <si>
    <t>Suburban commercial center</t>
  </si>
  <si>
    <t>Suburban office center</t>
  </si>
  <si>
    <t>Regional employment center</t>
  </si>
  <si>
    <t>Town center</t>
  </si>
  <si>
    <t>Metropolitan center</t>
  </si>
  <si>
    <t>Health care campus</t>
  </si>
  <si>
    <t>Educational campus, K-12</t>
  </si>
  <si>
    <t>University/College campus</t>
  </si>
  <si>
    <t>University/College dormitories</t>
  </si>
  <si>
    <t xml:space="preserve">Civic and institutional </t>
  </si>
  <si>
    <t>Commercial service airport</t>
  </si>
  <si>
    <t>General aviation airport</t>
  </si>
  <si>
    <t>Light industrial</t>
  </si>
  <si>
    <t>Heavy industrial</t>
  </si>
  <si>
    <t>NONRESIDENTIAL_DENSITY_MEASUREMENT</t>
  </si>
  <si>
    <t>NONRESIDENTIAL_DENSITY_VALUE</t>
  </si>
  <si>
    <t>None</t>
  </si>
  <si>
    <t>FAR</t>
  </si>
  <si>
    <t>RESIDENTIAL_DENSITY_MEASUREMENT</t>
  </si>
  <si>
    <t>RESIDENTIAL_DENSITY_VALUE</t>
  </si>
  <si>
    <t>Min. Lot Size (acres)</t>
  </si>
  <si>
    <t>DU per acre</t>
  </si>
  <si>
    <t>BUILDING_FOOTPRINT_AREA</t>
  </si>
  <si>
    <t>BUILDING_FOOTPRINT_PERCENT</t>
  </si>
  <si>
    <t>FLOORS_PER_BUILDING</t>
  </si>
  <si>
    <t>DWELLING_UNITS_PER_BUILDING</t>
  </si>
  <si>
    <t>Floor Area (sq. feet)</t>
  </si>
  <si>
    <t>UNIVERSITY_PERCENT</t>
  </si>
  <si>
    <t>DENSITY</t>
  </si>
  <si>
    <t>BOP_STAT_SF</t>
  </si>
  <si>
    <t>BOP_STAT_MF</t>
  </si>
  <si>
    <t>BOP_STAT_HWYRETAIL</t>
  </si>
  <si>
    <t>BOP_STAT_IND</t>
  </si>
  <si>
    <t>BOP_STAT_OTHERRETAIL</t>
  </si>
  <si>
    <t>BOP_STAT_SER</t>
  </si>
  <si>
    <t>BOP_STAT_OFF</t>
  </si>
  <si>
    <t>BOP_STAT_EDU</t>
  </si>
  <si>
    <t>BOP_STAT_UNI</t>
  </si>
  <si>
    <t>MAX_BLDG_COVER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</si>
</sst>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2" fontId="0" fillId="0" borderId="1" xfId="0" applyNumberForma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Fill="1" applyBorder="1"/>
    <xf numFmtId="0" fontId="0" fillId="0" borderId="1" xfId="0" applyFill="1" applyBorder="1"/>
    <xf numFmtId="165" fontId="0" fillId="0" borderId="1" xfId="0" applyNumberFormat="1" applyFill="1" applyBorder="1"/>
    <xf numFmtId="0" fontId="0" fillId="0" borderId="0" xfId="0" applyFill="1"/>
    <xf numFmtId="2" fontId="0" fillId="0" borderId="1" xfId="1" applyNumberFormat="1" applyFont="1" applyFill="1" applyBorder="1" applyAlignment="1">
      <alignment horizontal="right"/>
    </xf>
    <xf numFmtId="164" fontId="0" fillId="0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7550-6151-4956-A8A9-B482E1C786AD}">
  <sheetPr>
    <pageSetUpPr fitToPage="1"/>
  </sheetPr>
  <dimension ref="A1:AG28"/>
  <sheetViews>
    <sheetView tabSelected="1" workbookViewId="0"/>
  </sheetViews>
  <sheetFormatPr defaultRowHeight="15" x14ac:dyDescent="0.25"/>
  <cols>
    <col min="1" max="1" width="29" bestFit="1" customWidth="1"/>
    <col min="2" max="2" width="10.28515625" bestFit="1" customWidth="1"/>
    <col min="3" max="3" width="42.7109375" bestFit="1" customWidth="1"/>
    <col min="4" max="4" width="36.42578125" hidden="1" customWidth="1"/>
    <col min="5" max="5" width="20.85546875" customWidth="1"/>
    <col min="6" max="6" width="28" hidden="1" customWidth="1"/>
    <col min="7" max="7" width="26" customWidth="1"/>
    <col min="8" max="8" width="24.28515625" bestFit="1" customWidth="1"/>
    <col min="9" max="9" width="23.7109375" bestFit="1" customWidth="1"/>
    <col min="10" max="10" width="23.7109375" customWidth="1"/>
    <col min="11" max="11" width="40.85546875" hidden="1" customWidth="1"/>
    <col min="12" max="12" width="32.42578125" hidden="1" customWidth="1"/>
    <col min="13" max="13" width="30.42578125" bestFit="1" customWidth="1"/>
    <col min="14" max="14" width="16.140625" bestFit="1" customWidth="1"/>
    <col min="15" max="15" width="23" bestFit="1" customWidth="1"/>
    <col min="16" max="16" width="21.5703125" bestFit="1" customWidth="1"/>
    <col min="17" max="17" width="20.7109375" bestFit="1" customWidth="1"/>
    <col min="18" max="18" width="17.28515625" bestFit="1" customWidth="1"/>
    <col min="19" max="19" width="20.7109375" bestFit="1" customWidth="1"/>
    <col min="20" max="20" width="20.7109375" customWidth="1"/>
    <col min="21" max="21" width="27.140625" hidden="1" customWidth="1"/>
    <col min="22" max="22" width="30.42578125" hidden="1" customWidth="1"/>
    <col min="23" max="23" width="22.28515625" bestFit="1" customWidth="1"/>
    <col min="24" max="24" width="31.5703125" hidden="1" customWidth="1"/>
    <col min="25" max="25" width="13.140625" bestFit="1" customWidth="1"/>
    <col min="26" max="26" width="14" bestFit="1" customWidth="1"/>
    <col min="27" max="27" width="21.7109375" bestFit="1" customWidth="1"/>
    <col min="28" max="28" width="14.42578125" bestFit="1" customWidth="1"/>
    <col min="29" max="29" width="23.140625" bestFit="1" customWidth="1"/>
    <col min="30" max="30" width="14.28515625" bestFit="1" customWidth="1"/>
    <col min="31" max="31" width="14.5703125" bestFit="1" customWidth="1"/>
    <col min="32" max="32" width="14.85546875" bestFit="1" customWidth="1"/>
    <col min="33" max="33" width="14.5703125" bestFit="1" customWidth="1"/>
  </cols>
  <sheetData>
    <row r="1" spans="1:33" x14ac:dyDescent="0.25">
      <c r="A1" s="2" t="s">
        <v>39</v>
      </c>
      <c r="B1" s="1" t="s">
        <v>0</v>
      </c>
      <c r="C1" s="1" t="s">
        <v>1</v>
      </c>
      <c r="D1" s="1" t="s">
        <v>71</v>
      </c>
      <c r="E1" s="5" t="s">
        <v>81</v>
      </c>
      <c r="F1" s="1" t="s">
        <v>72</v>
      </c>
      <c r="G1" s="1" t="s">
        <v>2</v>
      </c>
      <c r="H1" s="5" t="s">
        <v>3</v>
      </c>
      <c r="I1" s="5" t="s">
        <v>4</v>
      </c>
      <c r="J1" s="1" t="s">
        <v>91</v>
      </c>
      <c r="K1" s="1" t="s">
        <v>67</v>
      </c>
      <c r="L1" s="1" t="s">
        <v>68</v>
      </c>
      <c r="M1" s="1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80</v>
      </c>
      <c r="U1" s="1" t="s">
        <v>75</v>
      </c>
      <c r="V1" s="1" t="s">
        <v>76</v>
      </c>
      <c r="W1" s="1" t="s">
        <v>77</v>
      </c>
      <c r="X1" s="1" t="s">
        <v>78</v>
      </c>
      <c r="Y1" s="4" t="s">
        <v>82</v>
      </c>
      <c r="Z1" s="4" t="s">
        <v>83</v>
      </c>
      <c r="AA1" s="4" t="s">
        <v>84</v>
      </c>
      <c r="AB1" s="4" t="s">
        <v>85</v>
      </c>
      <c r="AC1" s="4" t="s">
        <v>86</v>
      </c>
      <c r="AD1" s="4" t="s">
        <v>87</v>
      </c>
      <c r="AE1" s="4" t="s">
        <v>88</v>
      </c>
      <c r="AF1" s="4" t="s">
        <v>89</v>
      </c>
      <c r="AG1" s="4" t="s">
        <v>90</v>
      </c>
    </row>
    <row r="2" spans="1:33" x14ac:dyDescent="0.25">
      <c r="A2" s="6" t="s">
        <v>40</v>
      </c>
      <c r="B2" s="7" t="s">
        <v>12</v>
      </c>
      <c r="C2" s="3">
        <v>0</v>
      </c>
      <c r="D2" s="7" t="s">
        <v>69</v>
      </c>
      <c r="E2" s="7">
        <v>0</v>
      </c>
      <c r="F2" s="7"/>
      <c r="G2" s="7">
        <v>0</v>
      </c>
      <c r="H2" s="7">
        <v>0</v>
      </c>
      <c r="I2" s="7">
        <v>0</v>
      </c>
      <c r="J2" s="7">
        <v>0</v>
      </c>
      <c r="K2" s="7" t="s">
        <v>69</v>
      </c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/>
      <c r="V2" s="3">
        <v>0</v>
      </c>
      <c r="W2" s="7">
        <v>0</v>
      </c>
      <c r="X2" s="7"/>
      <c r="Y2" s="8">
        <f>C2*G2*H2*E2</f>
        <v>0</v>
      </c>
      <c r="Z2" s="8">
        <f>C2*G2*I2*E2</f>
        <v>0</v>
      </c>
      <c r="AA2" s="8">
        <f>C2*M2*P2*J2*W2</f>
        <v>0</v>
      </c>
      <c r="AB2" s="8">
        <f>C2*M2*Q2*J2*W2</f>
        <v>0</v>
      </c>
      <c r="AC2" s="8">
        <f>C2*M2*O2*J2*W2</f>
        <v>0</v>
      </c>
      <c r="AD2" s="8">
        <f>C2*M2*R2*J2*W2</f>
        <v>0</v>
      </c>
      <c r="AE2" s="8">
        <f>C2*M2*N2*J2*W2</f>
        <v>0</v>
      </c>
      <c r="AF2" s="8">
        <f>C2*M2*S2*J2*W2</f>
        <v>0</v>
      </c>
      <c r="AG2" s="8">
        <f>C2*M2*T2*J2*W2</f>
        <v>0</v>
      </c>
    </row>
    <row r="3" spans="1:33" x14ac:dyDescent="0.25">
      <c r="A3" s="7" t="s">
        <v>41</v>
      </c>
      <c r="B3" s="7" t="s">
        <v>13</v>
      </c>
      <c r="C3" s="3">
        <v>0</v>
      </c>
      <c r="D3" s="7" t="s">
        <v>69</v>
      </c>
      <c r="E3" s="7">
        <v>0</v>
      </c>
      <c r="F3" s="7"/>
      <c r="G3" s="7">
        <v>0</v>
      </c>
      <c r="H3" s="7">
        <v>0</v>
      </c>
      <c r="I3" s="7">
        <v>0</v>
      </c>
      <c r="J3" s="7">
        <v>0</v>
      </c>
      <c r="K3" s="7" t="s">
        <v>69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/>
      <c r="V3" s="3">
        <v>0</v>
      </c>
      <c r="W3" s="7">
        <v>0</v>
      </c>
      <c r="X3" s="7"/>
      <c r="Y3" s="8">
        <f t="shared" ref="Y3:Y28" si="0">C3*G3*H3*E3</f>
        <v>0</v>
      </c>
      <c r="Z3" s="8">
        <f t="shared" ref="Z3:Z28" si="1">C3*G3*I3*E3</f>
        <v>0</v>
      </c>
      <c r="AA3" s="8">
        <f t="shared" ref="AA3:AA28" si="2">C3*M3*P3*J3*W3</f>
        <v>0</v>
      </c>
      <c r="AB3" s="8">
        <f t="shared" ref="AB3:AB28" si="3">C3*M3*Q3*J3*W3</f>
        <v>0</v>
      </c>
      <c r="AC3" s="8">
        <f t="shared" ref="AC3:AC28" si="4">C3*M3*O3*J3*W3</f>
        <v>0</v>
      </c>
      <c r="AD3" s="8">
        <f t="shared" ref="AD3:AD28" si="5">C3*M3*R3*J3*W3</f>
        <v>0</v>
      </c>
      <c r="AE3" s="8">
        <f t="shared" ref="AE3:AE28" si="6">C3*M3*N3*J3*W3</f>
        <v>0</v>
      </c>
      <c r="AF3" s="8">
        <f t="shared" ref="AF3:AF28" si="7">C3*M3*S3*J3*W3</f>
        <v>0</v>
      </c>
      <c r="AG3" s="8">
        <f t="shared" ref="AG3:AG28" si="8">C3*M3*T3*J3*W3</f>
        <v>0</v>
      </c>
    </row>
    <row r="4" spans="1:33" x14ac:dyDescent="0.25">
      <c r="A4" s="7" t="s">
        <v>42</v>
      </c>
      <c r="B4" s="7" t="s">
        <v>14</v>
      </c>
      <c r="C4" s="3">
        <v>0.99</v>
      </c>
      <c r="D4" s="7" t="s">
        <v>73</v>
      </c>
      <c r="E4" s="7">
        <v>7.0000000000000007E-2</v>
      </c>
      <c r="F4" s="7">
        <v>3</v>
      </c>
      <c r="G4" s="7">
        <v>0.5</v>
      </c>
      <c r="H4" s="7">
        <v>1</v>
      </c>
      <c r="I4" s="7">
        <v>0</v>
      </c>
      <c r="J4" s="7">
        <v>2.5000000000000001E-2</v>
      </c>
      <c r="K4" s="7" t="s">
        <v>70</v>
      </c>
      <c r="L4" s="3">
        <v>7.4999999999999997E-2</v>
      </c>
      <c r="M4" s="7">
        <v>0.5</v>
      </c>
      <c r="N4" s="7">
        <v>0</v>
      </c>
      <c r="O4" s="7">
        <v>0.1</v>
      </c>
      <c r="P4" s="7">
        <v>0</v>
      </c>
      <c r="Q4" s="7">
        <v>0.8</v>
      </c>
      <c r="R4" s="7">
        <v>0.1</v>
      </c>
      <c r="S4" s="7">
        <v>0</v>
      </c>
      <c r="T4" s="7">
        <v>0</v>
      </c>
      <c r="U4" s="7"/>
      <c r="V4" s="3">
        <v>2.5000000000000001E-2</v>
      </c>
      <c r="W4" s="7">
        <v>1</v>
      </c>
      <c r="X4" s="7"/>
      <c r="Y4" s="8">
        <f t="shared" si="0"/>
        <v>3.465E-2</v>
      </c>
      <c r="Z4" s="8">
        <f t="shared" si="1"/>
        <v>0</v>
      </c>
      <c r="AA4" s="8">
        <f t="shared" si="2"/>
        <v>0</v>
      </c>
      <c r="AB4" s="8">
        <f t="shared" si="3"/>
        <v>9.9000000000000008E-3</v>
      </c>
      <c r="AC4" s="8">
        <f t="shared" si="4"/>
        <v>1.2375000000000001E-3</v>
      </c>
      <c r="AD4" s="8">
        <f t="shared" si="5"/>
        <v>1.2375000000000001E-3</v>
      </c>
      <c r="AE4" s="8">
        <f t="shared" si="6"/>
        <v>0</v>
      </c>
      <c r="AF4" s="8">
        <f t="shared" si="7"/>
        <v>0</v>
      </c>
      <c r="AG4" s="8">
        <f t="shared" si="8"/>
        <v>0</v>
      </c>
    </row>
    <row r="5" spans="1:33" x14ac:dyDescent="0.25">
      <c r="A5" s="7" t="s">
        <v>43</v>
      </c>
      <c r="B5" s="7" t="s">
        <v>15</v>
      </c>
      <c r="C5" s="3">
        <v>0.99</v>
      </c>
      <c r="D5" s="7" t="s">
        <v>73</v>
      </c>
      <c r="E5" s="7">
        <v>0.2</v>
      </c>
      <c r="F5" s="7">
        <v>3</v>
      </c>
      <c r="G5" s="7">
        <v>0.8</v>
      </c>
      <c r="H5" s="7">
        <v>1</v>
      </c>
      <c r="I5" s="7">
        <v>0</v>
      </c>
      <c r="J5" s="7">
        <v>0.05</v>
      </c>
      <c r="K5" s="7" t="s">
        <v>70</v>
      </c>
      <c r="L5" s="3">
        <v>7.4999999999999997E-2</v>
      </c>
      <c r="M5" s="7">
        <v>0.2</v>
      </c>
      <c r="N5" s="7">
        <v>0</v>
      </c>
      <c r="O5" s="7">
        <v>0</v>
      </c>
      <c r="P5" s="7">
        <v>0.5</v>
      </c>
      <c r="Q5" s="7">
        <v>0.25</v>
      </c>
      <c r="R5" s="7">
        <v>0.25</v>
      </c>
      <c r="S5" s="7">
        <v>0</v>
      </c>
      <c r="T5" s="7">
        <v>0</v>
      </c>
      <c r="U5" s="7">
        <v>2500</v>
      </c>
      <c r="V5" s="3">
        <v>0</v>
      </c>
      <c r="W5" s="7">
        <v>1</v>
      </c>
      <c r="X5" s="7"/>
      <c r="Y5" s="8">
        <f t="shared" si="0"/>
        <v>0.15840000000000001</v>
      </c>
      <c r="Z5" s="8">
        <f t="shared" si="1"/>
        <v>0</v>
      </c>
      <c r="AA5" s="8">
        <f t="shared" si="2"/>
        <v>4.9500000000000004E-3</v>
      </c>
      <c r="AB5" s="8">
        <f t="shared" si="3"/>
        <v>2.4750000000000002E-3</v>
      </c>
      <c r="AC5" s="8">
        <f t="shared" si="4"/>
        <v>0</v>
      </c>
      <c r="AD5" s="8">
        <f t="shared" si="5"/>
        <v>2.4750000000000002E-3</v>
      </c>
      <c r="AE5" s="8">
        <f t="shared" si="6"/>
        <v>0</v>
      </c>
      <c r="AF5" s="8">
        <f t="shared" si="7"/>
        <v>0</v>
      </c>
      <c r="AG5" s="8">
        <f t="shared" si="8"/>
        <v>0</v>
      </c>
    </row>
    <row r="6" spans="1:33" x14ac:dyDescent="0.25">
      <c r="A6" s="9" t="s">
        <v>45</v>
      </c>
      <c r="B6" s="7" t="s">
        <v>17</v>
      </c>
      <c r="C6" s="3">
        <v>0.99</v>
      </c>
      <c r="D6" s="7" t="s">
        <v>74</v>
      </c>
      <c r="E6" s="7">
        <v>0.5</v>
      </c>
      <c r="F6" s="7">
        <v>0.5</v>
      </c>
      <c r="G6" s="7">
        <v>1</v>
      </c>
      <c r="H6" s="7">
        <v>1</v>
      </c>
      <c r="I6" s="7">
        <v>0</v>
      </c>
      <c r="J6" s="7">
        <v>0.1</v>
      </c>
      <c r="K6" s="7" t="s">
        <v>69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2500</v>
      </c>
      <c r="V6" s="3">
        <v>0</v>
      </c>
      <c r="W6" s="7">
        <v>1</v>
      </c>
      <c r="X6" s="7"/>
      <c r="Y6" s="8">
        <f t="shared" si="0"/>
        <v>0.495</v>
      </c>
      <c r="Z6" s="8">
        <f t="shared" si="1"/>
        <v>0</v>
      </c>
      <c r="AA6" s="8">
        <f t="shared" si="2"/>
        <v>0</v>
      </c>
      <c r="AB6" s="8">
        <f t="shared" si="3"/>
        <v>0</v>
      </c>
      <c r="AC6" s="8">
        <f t="shared" si="4"/>
        <v>0</v>
      </c>
      <c r="AD6" s="8">
        <f t="shared" si="5"/>
        <v>0</v>
      </c>
      <c r="AE6" s="8">
        <f t="shared" si="6"/>
        <v>0</v>
      </c>
      <c r="AF6" s="8">
        <f t="shared" si="7"/>
        <v>0</v>
      </c>
      <c r="AG6" s="8">
        <f t="shared" si="8"/>
        <v>0</v>
      </c>
    </row>
    <row r="7" spans="1:33" x14ac:dyDescent="0.25">
      <c r="A7" s="6" t="s">
        <v>46</v>
      </c>
      <c r="B7" s="7" t="s">
        <v>18</v>
      </c>
      <c r="C7" s="3">
        <v>0.99</v>
      </c>
      <c r="D7" s="7" t="s">
        <v>74</v>
      </c>
      <c r="E7" s="7">
        <v>1</v>
      </c>
      <c r="F7" s="7">
        <v>3</v>
      </c>
      <c r="G7" s="7">
        <v>0.9</v>
      </c>
      <c r="H7" s="7">
        <v>1</v>
      </c>
      <c r="I7" s="7">
        <v>0</v>
      </c>
      <c r="J7" s="7">
        <v>0.22</v>
      </c>
      <c r="K7" s="7" t="s">
        <v>79</v>
      </c>
      <c r="L7" s="10">
        <v>1000</v>
      </c>
      <c r="M7" s="7">
        <v>0.1</v>
      </c>
      <c r="N7" s="7">
        <v>0</v>
      </c>
      <c r="O7" s="7">
        <v>0.5</v>
      </c>
      <c r="P7" s="7">
        <v>0</v>
      </c>
      <c r="Q7" s="7">
        <v>0</v>
      </c>
      <c r="R7" s="7">
        <v>0.5</v>
      </c>
      <c r="S7" s="7">
        <v>0</v>
      </c>
      <c r="T7" s="7">
        <v>0</v>
      </c>
      <c r="U7" s="7">
        <v>2500</v>
      </c>
      <c r="V7" s="3">
        <v>0</v>
      </c>
      <c r="W7" s="7">
        <v>1</v>
      </c>
      <c r="X7" s="7"/>
      <c r="Y7" s="8">
        <f t="shared" si="0"/>
        <v>0.89100000000000001</v>
      </c>
      <c r="Z7" s="8">
        <f t="shared" si="1"/>
        <v>0</v>
      </c>
      <c r="AA7" s="8">
        <f t="shared" si="2"/>
        <v>0</v>
      </c>
      <c r="AB7" s="8">
        <f t="shared" si="3"/>
        <v>0</v>
      </c>
      <c r="AC7" s="8">
        <f t="shared" si="4"/>
        <v>1.089E-2</v>
      </c>
      <c r="AD7" s="8">
        <f t="shared" si="5"/>
        <v>1.089E-2</v>
      </c>
      <c r="AE7" s="8">
        <f t="shared" si="6"/>
        <v>0</v>
      </c>
      <c r="AF7" s="8">
        <f t="shared" si="7"/>
        <v>0</v>
      </c>
      <c r="AG7" s="8">
        <f t="shared" si="8"/>
        <v>0</v>
      </c>
    </row>
    <row r="8" spans="1:33" x14ac:dyDescent="0.25">
      <c r="A8" s="7" t="s">
        <v>44</v>
      </c>
      <c r="B8" s="7" t="s">
        <v>16</v>
      </c>
      <c r="C8" s="3">
        <v>0.92500000000000004</v>
      </c>
      <c r="D8" s="7" t="s">
        <v>74</v>
      </c>
      <c r="E8" s="7">
        <v>6</v>
      </c>
      <c r="F8" s="7">
        <v>9</v>
      </c>
      <c r="G8" s="7">
        <v>1</v>
      </c>
      <c r="H8" s="7">
        <v>1</v>
      </c>
      <c r="I8" s="7">
        <v>0</v>
      </c>
      <c r="J8" s="7">
        <v>0.57499999999999996</v>
      </c>
      <c r="K8" s="7" t="s">
        <v>69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/>
      <c r="V8" s="3">
        <v>0.57499999999999996</v>
      </c>
      <c r="W8" s="7">
        <v>1</v>
      </c>
      <c r="X8" s="7"/>
      <c r="Y8" s="8">
        <f t="shared" si="0"/>
        <v>5.5500000000000007</v>
      </c>
      <c r="Z8" s="8">
        <f t="shared" si="1"/>
        <v>0</v>
      </c>
      <c r="AA8" s="8">
        <f t="shared" si="2"/>
        <v>0</v>
      </c>
      <c r="AB8" s="8">
        <f t="shared" si="3"/>
        <v>0</v>
      </c>
      <c r="AC8" s="8">
        <f t="shared" si="4"/>
        <v>0</v>
      </c>
      <c r="AD8" s="8">
        <f t="shared" si="5"/>
        <v>0</v>
      </c>
      <c r="AE8" s="8">
        <f t="shared" si="6"/>
        <v>0</v>
      </c>
      <c r="AF8" s="8">
        <f t="shared" si="7"/>
        <v>0</v>
      </c>
      <c r="AG8" s="8">
        <f t="shared" si="8"/>
        <v>0</v>
      </c>
    </row>
    <row r="9" spans="1:33" x14ac:dyDescent="0.25">
      <c r="A9" s="7" t="s">
        <v>47</v>
      </c>
      <c r="B9" s="7" t="s">
        <v>19</v>
      </c>
      <c r="C9" s="3">
        <v>0.95</v>
      </c>
      <c r="D9" s="7" t="s">
        <v>74</v>
      </c>
      <c r="E9" s="7">
        <v>9</v>
      </c>
      <c r="F9" s="7">
        <v>9</v>
      </c>
      <c r="G9" s="7">
        <v>1</v>
      </c>
      <c r="H9" s="7">
        <v>0</v>
      </c>
      <c r="I9" s="7">
        <v>1</v>
      </c>
      <c r="J9" s="7">
        <v>0.875</v>
      </c>
      <c r="K9" s="7" t="s">
        <v>69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/>
      <c r="V9" s="3">
        <v>0.875</v>
      </c>
      <c r="W9" s="7">
        <v>2</v>
      </c>
      <c r="X9" s="7">
        <v>2</v>
      </c>
      <c r="Y9" s="8">
        <f t="shared" si="0"/>
        <v>0</v>
      </c>
      <c r="Z9" s="8">
        <f t="shared" si="1"/>
        <v>8.5499999999999989</v>
      </c>
      <c r="AA9" s="8">
        <f t="shared" si="2"/>
        <v>0</v>
      </c>
      <c r="AB9" s="8">
        <f t="shared" si="3"/>
        <v>0</v>
      </c>
      <c r="AC9" s="8">
        <f t="shared" si="4"/>
        <v>0</v>
      </c>
      <c r="AD9" s="8">
        <f t="shared" si="5"/>
        <v>0</v>
      </c>
      <c r="AE9" s="8">
        <f t="shared" si="6"/>
        <v>0</v>
      </c>
      <c r="AF9" s="8">
        <f t="shared" si="7"/>
        <v>0</v>
      </c>
      <c r="AG9" s="8">
        <f t="shared" si="8"/>
        <v>0</v>
      </c>
    </row>
    <row r="10" spans="1:33" x14ac:dyDescent="0.25">
      <c r="A10" s="6" t="s">
        <v>48</v>
      </c>
      <c r="B10" s="7" t="s">
        <v>20</v>
      </c>
      <c r="C10" s="3">
        <v>0.92500000000000004</v>
      </c>
      <c r="D10" s="7" t="s">
        <v>74</v>
      </c>
      <c r="E10" s="7">
        <v>12</v>
      </c>
      <c r="F10" s="7">
        <f>22/2</f>
        <v>11</v>
      </c>
      <c r="G10" s="7">
        <v>1</v>
      </c>
      <c r="H10" s="7">
        <v>0</v>
      </c>
      <c r="I10" s="7">
        <v>1</v>
      </c>
      <c r="J10" s="7">
        <v>0.45</v>
      </c>
      <c r="K10" s="7" t="s">
        <v>69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/>
      <c r="V10" s="3">
        <v>0.45</v>
      </c>
      <c r="W10" s="7">
        <v>3</v>
      </c>
      <c r="X10" s="11">
        <v>8</v>
      </c>
      <c r="Y10" s="8">
        <f t="shared" si="0"/>
        <v>0</v>
      </c>
      <c r="Z10" s="8">
        <f t="shared" si="1"/>
        <v>11.100000000000001</v>
      </c>
      <c r="AA10" s="8">
        <f t="shared" si="2"/>
        <v>0</v>
      </c>
      <c r="AB10" s="8">
        <f t="shared" si="3"/>
        <v>0</v>
      </c>
      <c r="AC10" s="8">
        <f t="shared" si="4"/>
        <v>0</v>
      </c>
      <c r="AD10" s="8">
        <f t="shared" si="5"/>
        <v>0</v>
      </c>
      <c r="AE10" s="8">
        <f t="shared" si="6"/>
        <v>0</v>
      </c>
      <c r="AF10" s="8">
        <f t="shared" si="7"/>
        <v>0</v>
      </c>
      <c r="AG10" s="8">
        <f t="shared" si="8"/>
        <v>0</v>
      </c>
    </row>
    <row r="11" spans="1:33" x14ac:dyDescent="0.25">
      <c r="A11" s="7" t="s">
        <v>52</v>
      </c>
      <c r="B11" s="7" t="s">
        <v>24</v>
      </c>
      <c r="C11" s="3">
        <v>0.85</v>
      </c>
      <c r="D11" s="7" t="s">
        <v>74</v>
      </c>
      <c r="E11" s="7">
        <v>6</v>
      </c>
      <c r="F11" s="7">
        <v>8</v>
      </c>
      <c r="G11" s="7">
        <v>1</v>
      </c>
      <c r="H11" s="7">
        <v>0.5</v>
      </c>
      <c r="I11" s="7">
        <v>0.5</v>
      </c>
      <c r="J11" s="7">
        <v>0.47499999999999998</v>
      </c>
      <c r="K11" s="7" t="s">
        <v>69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/>
      <c r="V11" s="3">
        <v>0.47499999999999998</v>
      </c>
      <c r="W11" s="7">
        <v>2</v>
      </c>
      <c r="X11" s="7"/>
      <c r="Y11" s="8">
        <f t="shared" si="0"/>
        <v>2.5499999999999998</v>
      </c>
      <c r="Z11" s="8">
        <f t="shared" si="1"/>
        <v>2.5499999999999998</v>
      </c>
      <c r="AA11" s="8">
        <f t="shared" si="2"/>
        <v>0</v>
      </c>
      <c r="AB11" s="8">
        <f t="shared" si="3"/>
        <v>0</v>
      </c>
      <c r="AC11" s="8">
        <f t="shared" si="4"/>
        <v>0</v>
      </c>
      <c r="AD11" s="8">
        <f t="shared" si="5"/>
        <v>0</v>
      </c>
      <c r="AE11" s="8">
        <f t="shared" si="6"/>
        <v>0</v>
      </c>
      <c r="AF11" s="8">
        <f t="shared" si="7"/>
        <v>0</v>
      </c>
      <c r="AG11" s="8">
        <f t="shared" si="8"/>
        <v>0</v>
      </c>
    </row>
    <row r="12" spans="1:33" x14ac:dyDescent="0.25">
      <c r="A12" s="7" t="s">
        <v>49</v>
      </c>
      <c r="B12" s="7" t="s">
        <v>21</v>
      </c>
      <c r="C12" s="3">
        <v>0.85</v>
      </c>
      <c r="D12" s="7" t="s">
        <v>74</v>
      </c>
      <c r="E12" s="7">
        <v>10</v>
      </c>
      <c r="F12" s="7">
        <v>8</v>
      </c>
      <c r="G12" s="7">
        <v>0.75</v>
      </c>
      <c r="H12" s="7">
        <v>0.5</v>
      </c>
      <c r="I12" s="7">
        <v>0.5</v>
      </c>
      <c r="J12" s="7">
        <v>0.47499999999999998</v>
      </c>
      <c r="K12" s="7" t="s">
        <v>70</v>
      </c>
      <c r="L12" s="3">
        <v>1</v>
      </c>
      <c r="M12" s="7">
        <v>0.25</v>
      </c>
      <c r="N12" s="7">
        <v>0.25</v>
      </c>
      <c r="O12" s="7">
        <v>0.35</v>
      </c>
      <c r="P12" s="7">
        <v>0.15</v>
      </c>
      <c r="Q12" s="7">
        <v>0</v>
      </c>
      <c r="R12" s="7">
        <v>0.25</v>
      </c>
      <c r="S12" s="7">
        <v>0</v>
      </c>
      <c r="T12" s="7">
        <v>0</v>
      </c>
      <c r="U12" s="7"/>
      <c r="V12" s="3">
        <v>0.47499999999999998</v>
      </c>
      <c r="W12" s="7">
        <v>3</v>
      </c>
      <c r="X12" s="7"/>
      <c r="Y12" s="8">
        <f t="shared" si="0"/>
        <v>3.1875</v>
      </c>
      <c r="Z12" s="8">
        <f t="shared" si="1"/>
        <v>3.1875</v>
      </c>
      <c r="AA12" s="8">
        <f t="shared" si="2"/>
        <v>4.5421875E-2</v>
      </c>
      <c r="AB12" s="8">
        <f t="shared" si="3"/>
        <v>0</v>
      </c>
      <c r="AC12" s="8">
        <f t="shared" si="4"/>
        <v>0.10598437499999999</v>
      </c>
      <c r="AD12" s="8">
        <f t="shared" si="5"/>
        <v>7.5703124999999996E-2</v>
      </c>
      <c r="AE12" s="8">
        <f t="shared" si="6"/>
        <v>7.5703124999999996E-2</v>
      </c>
      <c r="AF12" s="8">
        <f t="shared" si="7"/>
        <v>0</v>
      </c>
      <c r="AG12" s="8">
        <f t="shared" si="8"/>
        <v>0</v>
      </c>
    </row>
    <row r="13" spans="1:33" x14ac:dyDescent="0.25">
      <c r="A13" s="7" t="s">
        <v>50</v>
      </c>
      <c r="B13" s="7" t="s">
        <v>22</v>
      </c>
      <c r="C13" s="3">
        <v>0.85</v>
      </c>
      <c r="D13" s="7" t="s">
        <v>74</v>
      </c>
      <c r="E13" s="7">
        <v>20</v>
      </c>
      <c r="F13" s="7">
        <v>20</v>
      </c>
      <c r="G13" s="7">
        <v>0.25</v>
      </c>
      <c r="H13" s="7">
        <v>0</v>
      </c>
      <c r="I13" s="7">
        <v>1</v>
      </c>
      <c r="J13" s="7">
        <v>0.625</v>
      </c>
      <c r="K13" s="7" t="s">
        <v>70</v>
      </c>
      <c r="L13" s="3">
        <f>2.5/2</f>
        <v>1.25</v>
      </c>
      <c r="M13" s="7">
        <v>0.75</v>
      </c>
      <c r="N13" s="7">
        <v>0.25</v>
      </c>
      <c r="O13" s="7">
        <v>0.35</v>
      </c>
      <c r="P13" s="7">
        <v>0.15</v>
      </c>
      <c r="Q13" s="7">
        <v>0</v>
      </c>
      <c r="R13" s="7">
        <v>0.25</v>
      </c>
      <c r="S13" s="7">
        <v>0</v>
      </c>
      <c r="T13" s="7">
        <v>0</v>
      </c>
      <c r="U13" s="7"/>
      <c r="V13" s="3">
        <v>0.625</v>
      </c>
      <c r="W13" s="7">
        <v>3</v>
      </c>
      <c r="X13" s="7"/>
      <c r="Y13" s="8">
        <f t="shared" si="0"/>
        <v>0</v>
      </c>
      <c r="Z13" s="8">
        <f t="shared" si="1"/>
        <v>4.25</v>
      </c>
      <c r="AA13" s="8">
        <f t="shared" si="2"/>
        <v>0.17929687499999997</v>
      </c>
      <c r="AB13" s="8">
        <f t="shared" si="3"/>
        <v>0</v>
      </c>
      <c r="AC13" s="8">
        <f t="shared" si="4"/>
        <v>0.41835937499999998</v>
      </c>
      <c r="AD13" s="8">
        <f t="shared" si="5"/>
        <v>0.298828125</v>
      </c>
      <c r="AE13" s="8">
        <f t="shared" si="6"/>
        <v>0.298828125</v>
      </c>
      <c r="AF13" s="8">
        <f t="shared" si="7"/>
        <v>0</v>
      </c>
      <c r="AG13" s="8">
        <f t="shared" si="8"/>
        <v>0</v>
      </c>
    </row>
    <row r="14" spans="1:33" x14ac:dyDescent="0.25">
      <c r="A14" s="9" t="s">
        <v>51</v>
      </c>
      <c r="B14" s="7" t="s">
        <v>23</v>
      </c>
      <c r="C14" s="3">
        <v>0.85</v>
      </c>
      <c r="D14" s="7" t="s">
        <v>74</v>
      </c>
      <c r="E14" s="7">
        <v>15</v>
      </c>
      <c r="F14" s="7">
        <f>(15+8)/2</f>
        <v>11.5</v>
      </c>
      <c r="G14" s="7">
        <v>0.5</v>
      </c>
      <c r="H14" s="7">
        <v>0</v>
      </c>
      <c r="I14" s="7">
        <v>1</v>
      </c>
      <c r="J14" s="7">
        <v>0.95</v>
      </c>
      <c r="K14" s="7" t="s">
        <v>70</v>
      </c>
      <c r="L14" s="3">
        <v>1</v>
      </c>
      <c r="M14" s="7">
        <v>0.5</v>
      </c>
      <c r="N14" s="7">
        <v>0.25</v>
      </c>
      <c r="O14" s="7">
        <v>0.35</v>
      </c>
      <c r="P14" s="7">
        <v>0.15</v>
      </c>
      <c r="Q14" s="7">
        <v>0</v>
      </c>
      <c r="R14" s="7">
        <v>0.25</v>
      </c>
      <c r="S14" s="7">
        <v>0</v>
      </c>
      <c r="T14" s="7">
        <v>0</v>
      </c>
      <c r="U14" s="7"/>
      <c r="V14" s="3">
        <v>0.95</v>
      </c>
      <c r="W14" s="7">
        <v>4</v>
      </c>
      <c r="X14" s="7"/>
      <c r="Y14" s="8">
        <f t="shared" si="0"/>
        <v>0</v>
      </c>
      <c r="Z14" s="8">
        <f t="shared" si="1"/>
        <v>6.375</v>
      </c>
      <c r="AA14" s="8">
        <f t="shared" si="2"/>
        <v>0.24224999999999999</v>
      </c>
      <c r="AB14" s="8">
        <f t="shared" si="3"/>
        <v>0</v>
      </c>
      <c r="AC14" s="8">
        <f t="shared" si="4"/>
        <v>0.56524999999999992</v>
      </c>
      <c r="AD14" s="8">
        <f t="shared" si="5"/>
        <v>0.40375</v>
      </c>
      <c r="AE14" s="8">
        <f t="shared" si="6"/>
        <v>0.40375</v>
      </c>
      <c r="AF14" s="8">
        <f t="shared" si="7"/>
        <v>0</v>
      </c>
      <c r="AG14" s="8">
        <f t="shared" si="8"/>
        <v>0</v>
      </c>
    </row>
    <row r="15" spans="1:33" x14ac:dyDescent="0.25">
      <c r="A15" s="6" t="s">
        <v>56</v>
      </c>
      <c r="B15" s="7" t="s">
        <v>28</v>
      </c>
      <c r="C15" s="3">
        <v>0.85</v>
      </c>
      <c r="D15" s="7" t="s">
        <v>74</v>
      </c>
      <c r="E15" s="7">
        <v>10</v>
      </c>
      <c r="F15" s="7">
        <v>8</v>
      </c>
      <c r="G15" s="7">
        <v>0.2</v>
      </c>
      <c r="H15" s="7">
        <v>0.2</v>
      </c>
      <c r="I15" s="7">
        <v>0.8</v>
      </c>
      <c r="J15" s="7">
        <v>0.95</v>
      </c>
      <c r="K15" s="7" t="s">
        <v>70</v>
      </c>
      <c r="L15" s="3">
        <v>1</v>
      </c>
      <c r="M15" s="7">
        <v>0.8</v>
      </c>
      <c r="N15" s="7">
        <v>0.25</v>
      </c>
      <c r="O15" s="7">
        <v>0.35</v>
      </c>
      <c r="P15" s="7">
        <v>0.15</v>
      </c>
      <c r="Q15" s="7">
        <v>0</v>
      </c>
      <c r="R15" s="7">
        <v>0.25</v>
      </c>
      <c r="S15" s="7">
        <v>0</v>
      </c>
      <c r="T15" s="7">
        <v>0</v>
      </c>
      <c r="U15" s="7"/>
      <c r="V15" s="3">
        <v>0.95</v>
      </c>
      <c r="W15" s="7">
        <v>3</v>
      </c>
      <c r="X15" s="7"/>
      <c r="Y15" s="8">
        <f>C15*G15*H15*E15</f>
        <v>0.34</v>
      </c>
      <c r="Z15" s="8">
        <f t="shared" si="1"/>
        <v>1.36</v>
      </c>
      <c r="AA15" s="8">
        <f t="shared" si="2"/>
        <v>0.29070000000000001</v>
      </c>
      <c r="AB15" s="8">
        <f t="shared" si="3"/>
        <v>0</v>
      </c>
      <c r="AC15" s="8">
        <f t="shared" si="4"/>
        <v>0.6782999999999999</v>
      </c>
      <c r="AD15" s="8">
        <f t="shared" si="5"/>
        <v>0.48450000000000004</v>
      </c>
      <c r="AE15" s="8">
        <f t="shared" si="6"/>
        <v>0.48450000000000004</v>
      </c>
      <c r="AF15" s="8">
        <f t="shared" si="7"/>
        <v>0</v>
      </c>
      <c r="AG15" s="8">
        <f t="shared" si="8"/>
        <v>0</v>
      </c>
    </row>
    <row r="16" spans="1:33" x14ac:dyDescent="0.25">
      <c r="A16" s="7" t="s">
        <v>66</v>
      </c>
      <c r="B16" s="7" t="s">
        <v>38</v>
      </c>
      <c r="C16" s="3">
        <v>0.85</v>
      </c>
      <c r="D16" s="7" t="s">
        <v>69</v>
      </c>
      <c r="E16" s="7">
        <v>0</v>
      </c>
      <c r="F16" s="7"/>
      <c r="G16" s="7">
        <v>0</v>
      </c>
      <c r="H16" s="7">
        <v>0</v>
      </c>
      <c r="I16" s="7">
        <v>0</v>
      </c>
      <c r="J16" s="7">
        <v>0.25</v>
      </c>
      <c r="K16" s="7" t="s">
        <v>70</v>
      </c>
      <c r="L16" s="7">
        <v>0.15</v>
      </c>
      <c r="M16" s="7">
        <v>1</v>
      </c>
      <c r="N16" s="7">
        <v>0.05</v>
      </c>
      <c r="O16" s="7">
        <v>0</v>
      </c>
      <c r="P16" s="7">
        <v>0</v>
      </c>
      <c r="Q16" s="7">
        <v>0.95</v>
      </c>
      <c r="R16" s="7">
        <v>0</v>
      </c>
      <c r="S16" s="7">
        <v>0</v>
      </c>
      <c r="T16" s="7">
        <v>0</v>
      </c>
      <c r="U16" s="7"/>
      <c r="V16" s="3">
        <v>0.25</v>
      </c>
      <c r="W16" s="7">
        <v>1</v>
      </c>
      <c r="X16" s="7"/>
      <c r="Y16" s="8">
        <f t="shared" si="0"/>
        <v>0</v>
      </c>
      <c r="Z16" s="8">
        <f t="shared" si="1"/>
        <v>0</v>
      </c>
      <c r="AA16" s="8">
        <f t="shared" si="2"/>
        <v>0</v>
      </c>
      <c r="AB16" s="8">
        <f t="shared" si="3"/>
        <v>0.201875</v>
      </c>
      <c r="AC16" s="8">
        <f t="shared" si="4"/>
        <v>0</v>
      </c>
      <c r="AD16" s="8">
        <f t="shared" si="5"/>
        <v>0</v>
      </c>
      <c r="AE16" s="8">
        <f t="shared" si="6"/>
        <v>1.0625000000000001E-2</v>
      </c>
      <c r="AF16" s="8">
        <f t="shared" si="7"/>
        <v>0</v>
      </c>
      <c r="AG16" s="8">
        <f t="shared" si="8"/>
        <v>0</v>
      </c>
    </row>
    <row r="17" spans="1:33" x14ac:dyDescent="0.25">
      <c r="A17" s="9" t="s">
        <v>65</v>
      </c>
      <c r="B17" s="7" t="s">
        <v>37</v>
      </c>
      <c r="C17" s="3">
        <v>0.85</v>
      </c>
      <c r="D17" s="7" t="s">
        <v>69</v>
      </c>
      <c r="E17" s="7">
        <v>0</v>
      </c>
      <c r="F17" s="7"/>
      <c r="G17" s="7">
        <v>0</v>
      </c>
      <c r="H17" s="7">
        <v>0</v>
      </c>
      <c r="I17" s="7">
        <v>0</v>
      </c>
      <c r="J17" s="7">
        <v>0.4</v>
      </c>
      <c r="K17" s="7" t="s">
        <v>70</v>
      </c>
      <c r="L17" s="7">
        <v>0.15</v>
      </c>
      <c r="M17" s="7">
        <v>1</v>
      </c>
      <c r="N17" s="7">
        <v>0.05</v>
      </c>
      <c r="O17" s="7">
        <v>0</v>
      </c>
      <c r="P17" s="7">
        <v>0.05</v>
      </c>
      <c r="Q17" s="7">
        <v>0.85</v>
      </c>
      <c r="R17" s="7">
        <v>0.05</v>
      </c>
      <c r="S17" s="7">
        <v>0</v>
      </c>
      <c r="T17" s="7">
        <v>0</v>
      </c>
      <c r="U17" s="7"/>
      <c r="V17" s="3">
        <v>0.4</v>
      </c>
      <c r="W17" s="7">
        <v>1</v>
      </c>
      <c r="X17" s="7"/>
      <c r="Y17" s="8">
        <f t="shared" si="0"/>
        <v>0</v>
      </c>
      <c r="Z17" s="8">
        <f t="shared" si="1"/>
        <v>0</v>
      </c>
      <c r="AA17" s="8">
        <f t="shared" si="2"/>
        <v>1.7000000000000001E-2</v>
      </c>
      <c r="AB17" s="8">
        <f t="shared" si="3"/>
        <v>0.28899999999999998</v>
      </c>
      <c r="AC17" s="8">
        <f t="shared" si="4"/>
        <v>0</v>
      </c>
      <c r="AD17" s="8">
        <f t="shared" si="5"/>
        <v>1.7000000000000001E-2</v>
      </c>
      <c r="AE17" s="8">
        <f t="shared" si="6"/>
        <v>1.7000000000000001E-2</v>
      </c>
      <c r="AF17" s="8">
        <f t="shared" si="7"/>
        <v>0</v>
      </c>
      <c r="AG17" s="8">
        <f t="shared" si="8"/>
        <v>0</v>
      </c>
    </row>
    <row r="18" spans="1:33" x14ac:dyDescent="0.25">
      <c r="A18" s="7" t="s">
        <v>57</v>
      </c>
      <c r="B18" s="7" t="s">
        <v>29</v>
      </c>
      <c r="C18" s="3">
        <v>0.85</v>
      </c>
      <c r="D18" s="7" t="s">
        <v>74</v>
      </c>
      <c r="E18" s="7">
        <v>50</v>
      </c>
      <c r="F18" s="7">
        <v>55</v>
      </c>
      <c r="G18" s="7">
        <v>0.2</v>
      </c>
      <c r="H18" s="7">
        <v>0</v>
      </c>
      <c r="I18" s="7">
        <v>1</v>
      </c>
      <c r="J18" s="7">
        <v>0.95</v>
      </c>
      <c r="K18" s="7" t="s">
        <v>70</v>
      </c>
      <c r="L18" s="3">
        <v>15</v>
      </c>
      <c r="M18" s="7">
        <v>0.8</v>
      </c>
      <c r="N18" s="7">
        <v>0.4</v>
      </c>
      <c r="O18" s="7">
        <v>0.2</v>
      </c>
      <c r="P18" s="7">
        <v>0.2</v>
      </c>
      <c r="Q18" s="7">
        <v>0</v>
      </c>
      <c r="R18" s="7">
        <v>0.2</v>
      </c>
      <c r="S18" s="7">
        <v>0</v>
      </c>
      <c r="T18" s="7">
        <v>0</v>
      </c>
      <c r="U18" s="7"/>
      <c r="V18" s="3">
        <v>0.95</v>
      </c>
      <c r="W18" s="7">
        <v>15</v>
      </c>
      <c r="X18" s="7"/>
      <c r="Y18" s="8">
        <f t="shared" si="0"/>
        <v>0</v>
      </c>
      <c r="Z18" s="8">
        <f t="shared" si="1"/>
        <v>8.5</v>
      </c>
      <c r="AA18" s="8">
        <f t="shared" si="2"/>
        <v>1.9380000000000002</v>
      </c>
      <c r="AB18" s="8">
        <f t="shared" si="3"/>
        <v>0</v>
      </c>
      <c r="AC18" s="8">
        <f t="shared" si="4"/>
        <v>1.9380000000000002</v>
      </c>
      <c r="AD18" s="8">
        <f t="shared" si="5"/>
        <v>1.9380000000000002</v>
      </c>
      <c r="AE18" s="8">
        <f t="shared" si="6"/>
        <v>3.8760000000000003</v>
      </c>
      <c r="AF18" s="8">
        <f t="shared" si="7"/>
        <v>0</v>
      </c>
      <c r="AG18" s="8">
        <f t="shared" si="8"/>
        <v>0</v>
      </c>
    </row>
    <row r="19" spans="1:33" x14ac:dyDescent="0.25">
      <c r="A19" s="9" t="s">
        <v>53</v>
      </c>
      <c r="B19" s="7" t="s">
        <v>25</v>
      </c>
      <c r="C19" s="3">
        <v>0.85</v>
      </c>
      <c r="D19" s="7" t="s">
        <v>69</v>
      </c>
      <c r="E19" s="7">
        <v>0</v>
      </c>
      <c r="F19" s="7"/>
      <c r="G19" s="7">
        <v>0</v>
      </c>
      <c r="H19" s="7">
        <v>0</v>
      </c>
      <c r="I19" s="7">
        <v>0</v>
      </c>
      <c r="J19" s="7">
        <v>0.3</v>
      </c>
      <c r="K19" s="7" t="s">
        <v>70</v>
      </c>
      <c r="L19" s="3">
        <v>0.2</v>
      </c>
      <c r="M19" s="7">
        <v>1</v>
      </c>
      <c r="N19" s="7">
        <v>0.1</v>
      </c>
      <c r="O19" s="7">
        <v>0.4</v>
      </c>
      <c r="P19" s="7">
        <v>0.3</v>
      </c>
      <c r="Q19" s="7">
        <v>0</v>
      </c>
      <c r="R19" s="7">
        <v>0.2</v>
      </c>
      <c r="S19" s="7">
        <v>0</v>
      </c>
      <c r="T19" s="7">
        <v>0</v>
      </c>
      <c r="U19" s="7"/>
      <c r="V19" s="3">
        <v>0.3</v>
      </c>
      <c r="W19" s="7">
        <v>1</v>
      </c>
      <c r="X19" s="7"/>
      <c r="Y19" s="8">
        <f t="shared" si="0"/>
        <v>0</v>
      </c>
      <c r="Z19" s="8">
        <f t="shared" si="1"/>
        <v>0</v>
      </c>
      <c r="AA19" s="8">
        <f t="shared" si="2"/>
        <v>7.6499999999999999E-2</v>
      </c>
      <c r="AB19" s="8">
        <f t="shared" si="3"/>
        <v>0</v>
      </c>
      <c r="AC19" s="8">
        <f t="shared" si="4"/>
        <v>0.10200000000000001</v>
      </c>
      <c r="AD19" s="8">
        <f t="shared" si="5"/>
        <v>5.1000000000000004E-2</v>
      </c>
      <c r="AE19" s="8">
        <f t="shared" si="6"/>
        <v>2.5500000000000002E-2</v>
      </c>
      <c r="AF19" s="8">
        <f t="shared" si="7"/>
        <v>0</v>
      </c>
      <c r="AG19" s="8">
        <f t="shared" si="8"/>
        <v>0</v>
      </c>
    </row>
    <row r="20" spans="1:33" x14ac:dyDescent="0.25">
      <c r="A20" s="7" t="s">
        <v>54</v>
      </c>
      <c r="B20" s="7" t="s">
        <v>26</v>
      </c>
      <c r="C20" s="3">
        <v>0.85</v>
      </c>
      <c r="D20" s="7" t="s">
        <v>69</v>
      </c>
      <c r="E20" s="7">
        <v>0</v>
      </c>
      <c r="F20" s="7"/>
      <c r="G20" s="7">
        <v>0</v>
      </c>
      <c r="H20" s="7">
        <v>0</v>
      </c>
      <c r="I20" s="7">
        <v>0</v>
      </c>
      <c r="J20" s="7">
        <v>0.3</v>
      </c>
      <c r="K20" s="7" t="s">
        <v>70</v>
      </c>
      <c r="L20" s="3">
        <v>0.6</v>
      </c>
      <c r="M20" s="7">
        <v>1</v>
      </c>
      <c r="N20" s="7">
        <v>0.85</v>
      </c>
      <c r="O20" s="7">
        <v>0</v>
      </c>
      <c r="P20" s="7">
        <v>0.05</v>
      </c>
      <c r="Q20" s="7">
        <v>0</v>
      </c>
      <c r="R20" s="7">
        <v>0.1</v>
      </c>
      <c r="S20" s="7">
        <v>0</v>
      </c>
      <c r="T20" s="7">
        <v>0</v>
      </c>
      <c r="U20" s="7"/>
      <c r="V20" s="3">
        <v>0.3</v>
      </c>
      <c r="W20" s="7">
        <v>3</v>
      </c>
      <c r="X20" s="7"/>
      <c r="Y20" s="8">
        <f t="shared" si="0"/>
        <v>0</v>
      </c>
      <c r="Z20" s="8">
        <f t="shared" si="1"/>
        <v>0</v>
      </c>
      <c r="AA20" s="8">
        <f t="shared" si="2"/>
        <v>3.8250000000000006E-2</v>
      </c>
      <c r="AB20" s="8">
        <f t="shared" si="3"/>
        <v>0</v>
      </c>
      <c r="AC20" s="8">
        <f t="shared" si="4"/>
        <v>0</v>
      </c>
      <c r="AD20" s="8">
        <f t="shared" si="5"/>
        <v>7.6500000000000012E-2</v>
      </c>
      <c r="AE20" s="8">
        <f t="shared" si="6"/>
        <v>0.65024999999999988</v>
      </c>
      <c r="AF20" s="8">
        <f t="shared" si="7"/>
        <v>0</v>
      </c>
      <c r="AG20" s="8">
        <f t="shared" si="8"/>
        <v>0</v>
      </c>
    </row>
    <row r="21" spans="1:33" x14ac:dyDescent="0.25">
      <c r="A21" s="9" t="s">
        <v>55</v>
      </c>
      <c r="B21" s="7" t="s">
        <v>27</v>
      </c>
      <c r="C21" s="3">
        <v>0.77500000000000002</v>
      </c>
      <c r="D21" s="7" t="s">
        <v>69</v>
      </c>
      <c r="E21" s="7">
        <v>0</v>
      </c>
      <c r="F21" s="7"/>
      <c r="G21" s="7">
        <v>0</v>
      </c>
      <c r="H21" s="7">
        <v>0</v>
      </c>
      <c r="I21" s="7">
        <v>0</v>
      </c>
      <c r="J21" s="7">
        <v>0.4</v>
      </c>
      <c r="K21" s="7" t="s">
        <v>70</v>
      </c>
      <c r="L21" s="3">
        <f>(0.5+0.1)/2</f>
        <v>0.3</v>
      </c>
      <c r="M21" s="7">
        <v>1</v>
      </c>
      <c r="N21" s="7">
        <v>0.65</v>
      </c>
      <c r="O21" s="7">
        <v>0</v>
      </c>
      <c r="P21" s="7">
        <v>0.1</v>
      </c>
      <c r="Q21" s="7">
        <v>0.2</v>
      </c>
      <c r="R21" s="7">
        <v>0.05</v>
      </c>
      <c r="S21" s="7">
        <v>0</v>
      </c>
      <c r="T21" s="7">
        <v>0</v>
      </c>
      <c r="U21" s="7"/>
      <c r="V21" s="3">
        <v>0.4</v>
      </c>
      <c r="W21" s="7">
        <v>5</v>
      </c>
      <c r="X21" s="7"/>
      <c r="Y21" s="8">
        <f t="shared" si="0"/>
        <v>0</v>
      </c>
      <c r="Z21" s="8">
        <f t="shared" si="1"/>
        <v>0</v>
      </c>
      <c r="AA21" s="8">
        <f t="shared" si="2"/>
        <v>0.15500000000000003</v>
      </c>
      <c r="AB21" s="8">
        <f t="shared" si="3"/>
        <v>0.31000000000000005</v>
      </c>
      <c r="AC21" s="8">
        <f t="shared" si="4"/>
        <v>0</v>
      </c>
      <c r="AD21" s="8">
        <f t="shared" si="5"/>
        <v>7.7500000000000013E-2</v>
      </c>
      <c r="AE21" s="8">
        <f t="shared" si="6"/>
        <v>1.0075000000000001</v>
      </c>
      <c r="AF21" s="8">
        <f t="shared" si="7"/>
        <v>0</v>
      </c>
      <c r="AG21" s="8">
        <f t="shared" si="8"/>
        <v>0</v>
      </c>
    </row>
    <row r="22" spans="1:33" x14ac:dyDescent="0.25">
      <c r="A22" s="7" t="s">
        <v>58</v>
      </c>
      <c r="B22" s="7" t="s">
        <v>30</v>
      </c>
      <c r="C22" s="3">
        <v>0.85</v>
      </c>
      <c r="D22" s="7" t="s">
        <v>69</v>
      </c>
      <c r="E22" s="7">
        <v>0</v>
      </c>
      <c r="F22" s="7"/>
      <c r="G22" s="7">
        <v>0</v>
      </c>
      <c r="H22" s="7">
        <v>0</v>
      </c>
      <c r="I22" s="7">
        <v>0</v>
      </c>
      <c r="J22" s="7">
        <v>0.5</v>
      </c>
      <c r="K22" s="7" t="s">
        <v>70</v>
      </c>
      <c r="L22" s="3">
        <f>2.25/2</f>
        <v>1.125</v>
      </c>
      <c r="M22" s="7">
        <v>1</v>
      </c>
      <c r="N22" s="7">
        <v>0.2</v>
      </c>
      <c r="O22" s="7">
        <v>0.05</v>
      </c>
      <c r="P22" s="7">
        <v>0.05</v>
      </c>
      <c r="Q22" s="7">
        <v>0</v>
      </c>
      <c r="R22" s="7">
        <v>0.7</v>
      </c>
      <c r="S22" s="7">
        <v>0</v>
      </c>
      <c r="T22" s="7">
        <v>0</v>
      </c>
      <c r="U22" s="7"/>
      <c r="V22" s="3">
        <v>0.5</v>
      </c>
      <c r="W22" s="7">
        <v>4</v>
      </c>
      <c r="X22" s="7"/>
      <c r="Y22" s="8">
        <f t="shared" si="0"/>
        <v>0</v>
      </c>
      <c r="Z22" s="8">
        <f t="shared" si="1"/>
        <v>0</v>
      </c>
      <c r="AA22" s="8">
        <f t="shared" si="2"/>
        <v>8.5000000000000006E-2</v>
      </c>
      <c r="AB22" s="8">
        <f t="shared" si="3"/>
        <v>0</v>
      </c>
      <c r="AC22" s="8">
        <f t="shared" si="4"/>
        <v>8.5000000000000006E-2</v>
      </c>
      <c r="AD22" s="8">
        <f t="shared" si="5"/>
        <v>1.19</v>
      </c>
      <c r="AE22" s="8">
        <f t="shared" si="6"/>
        <v>0.34</v>
      </c>
      <c r="AF22" s="8">
        <f t="shared" si="7"/>
        <v>0</v>
      </c>
      <c r="AG22" s="8">
        <f t="shared" si="8"/>
        <v>0</v>
      </c>
    </row>
    <row r="23" spans="1:33" x14ac:dyDescent="0.25">
      <c r="A23" s="9" t="s">
        <v>59</v>
      </c>
      <c r="B23" s="7" t="s">
        <v>31</v>
      </c>
      <c r="C23" s="3">
        <v>0.85</v>
      </c>
      <c r="D23" s="7" t="s">
        <v>69</v>
      </c>
      <c r="E23" s="7">
        <v>0</v>
      </c>
      <c r="F23" s="7"/>
      <c r="G23" s="7">
        <v>0</v>
      </c>
      <c r="H23" s="7">
        <v>0</v>
      </c>
      <c r="I23" s="7">
        <v>0</v>
      </c>
      <c r="J23" s="7">
        <v>0.5</v>
      </c>
      <c r="K23" s="7" t="s">
        <v>70</v>
      </c>
      <c r="L23" s="3">
        <f>L22</f>
        <v>1.125</v>
      </c>
      <c r="M23" s="7">
        <v>1</v>
      </c>
      <c r="N23" s="7">
        <v>0.05</v>
      </c>
      <c r="O23" s="7">
        <v>0</v>
      </c>
      <c r="P23" s="7">
        <v>0</v>
      </c>
      <c r="Q23" s="7">
        <v>0</v>
      </c>
      <c r="R23" s="7">
        <v>0.01</v>
      </c>
      <c r="S23" s="7">
        <v>0.94</v>
      </c>
      <c r="T23" s="7">
        <v>0</v>
      </c>
      <c r="U23" s="7"/>
      <c r="V23" s="3">
        <v>0.5</v>
      </c>
      <c r="W23" s="7">
        <v>1</v>
      </c>
      <c r="X23" s="7"/>
      <c r="Y23" s="8">
        <f t="shared" si="0"/>
        <v>0</v>
      </c>
      <c r="Z23" s="8">
        <f t="shared" si="1"/>
        <v>0</v>
      </c>
      <c r="AA23" s="8">
        <f t="shared" si="2"/>
        <v>0</v>
      </c>
      <c r="AB23" s="8">
        <f t="shared" si="3"/>
        <v>0</v>
      </c>
      <c r="AC23" s="8">
        <f t="shared" si="4"/>
        <v>0</v>
      </c>
      <c r="AD23" s="8">
        <f t="shared" si="5"/>
        <v>4.2500000000000003E-3</v>
      </c>
      <c r="AE23" s="8">
        <f t="shared" si="6"/>
        <v>2.1250000000000002E-2</v>
      </c>
      <c r="AF23" s="8">
        <f t="shared" si="7"/>
        <v>0.39949999999999997</v>
      </c>
      <c r="AG23" s="8">
        <f t="shared" si="8"/>
        <v>0</v>
      </c>
    </row>
    <row r="24" spans="1:33" x14ac:dyDescent="0.25">
      <c r="A24" s="9" t="s">
        <v>61</v>
      </c>
      <c r="B24" s="7" t="s">
        <v>33</v>
      </c>
      <c r="C24" s="3">
        <v>0.8</v>
      </c>
      <c r="D24" s="7" t="s">
        <v>74</v>
      </c>
      <c r="E24" s="7">
        <v>0</v>
      </c>
      <c r="F24" s="7">
        <f>125/2</f>
        <v>62.5</v>
      </c>
      <c r="G24" s="7">
        <v>1</v>
      </c>
      <c r="H24" s="7">
        <v>0</v>
      </c>
      <c r="I24" s="7">
        <v>1</v>
      </c>
      <c r="J24" s="7">
        <v>0.55000000000000004</v>
      </c>
      <c r="K24" s="7" t="s">
        <v>69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/>
      <c r="V24" s="3">
        <v>0.55000000000000004</v>
      </c>
      <c r="W24" s="7">
        <v>8</v>
      </c>
      <c r="X24" s="7"/>
      <c r="Y24" s="8">
        <f t="shared" si="0"/>
        <v>0</v>
      </c>
      <c r="Z24" s="8">
        <f t="shared" si="1"/>
        <v>0</v>
      </c>
      <c r="AA24" s="8">
        <f t="shared" si="2"/>
        <v>0</v>
      </c>
      <c r="AB24" s="8">
        <f t="shared" si="3"/>
        <v>0</v>
      </c>
      <c r="AC24" s="8">
        <f t="shared" si="4"/>
        <v>0</v>
      </c>
      <c r="AD24" s="8">
        <f t="shared" si="5"/>
        <v>0</v>
      </c>
      <c r="AE24" s="8">
        <f t="shared" si="6"/>
        <v>0</v>
      </c>
      <c r="AF24" s="8">
        <f t="shared" si="7"/>
        <v>0</v>
      </c>
      <c r="AG24" s="8">
        <f t="shared" si="8"/>
        <v>0</v>
      </c>
    </row>
    <row r="25" spans="1:33" x14ac:dyDescent="0.25">
      <c r="A25" s="6" t="s">
        <v>60</v>
      </c>
      <c r="B25" s="7" t="s">
        <v>32</v>
      </c>
      <c r="C25" s="3">
        <v>0.8</v>
      </c>
      <c r="D25" s="7" t="s">
        <v>74</v>
      </c>
      <c r="E25" s="7">
        <v>0</v>
      </c>
      <c r="F25" s="7">
        <v>62.5</v>
      </c>
      <c r="G25" s="7">
        <v>0.25</v>
      </c>
      <c r="H25" s="7">
        <v>0.5</v>
      </c>
      <c r="I25" s="7">
        <v>0.5</v>
      </c>
      <c r="J25" s="7">
        <v>0.55000000000000004</v>
      </c>
      <c r="K25" s="7" t="s">
        <v>70</v>
      </c>
      <c r="L25" s="7">
        <f>3.5/2</f>
        <v>1.75</v>
      </c>
      <c r="M25" s="7">
        <v>0.75</v>
      </c>
      <c r="N25" s="7">
        <v>0.1</v>
      </c>
      <c r="O25" s="7">
        <v>0.01</v>
      </c>
      <c r="P25" s="7">
        <v>0.04</v>
      </c>
      <c r="Q25" s="7">
        <v>0</v>
      </c>
      <c r="R25" s="7">
        <v>0.05</v>
      </c>
      <c r="S25" s="7">
        <v>0</v>
      </c>
      <c r="T25" s="7">
        <v>0.8</v>
      </c>
      <c r="U25" s="7"/>
      <c r="V25" s="3">
        <v>0.55000000000000004</v>
      </c>
      <c r="W25" s="7">
        <v>3</v>
      </c>
      <c r="X25" s="7"/>
      <c r="Y25" s="8">
        <f t="shared" si="0"/>
        <v>0</v>
      </c>
      <c r="Z25" s="8">
        <f t="shared" si="1"/>
        <v>0</v>
      </c>
      <c r="AA25" s="8">
        <f t="shared" si="2"/>
        <v>3.960000000000001E-2</v>
      </c>
      <c r="AB25" s="8">
        <f t="shared" si="3"/>
        <v>0</v>
      </c>
      <c r="AC25" s="8">
        <f t="shared" si="4"/>
        <v>9.9000000000000025E-3</v>
      </c>
      <c r="AD25" s="8">
        <f t="shared" si="5"/>
        <v>4.9500000000000016E-2</v>
      </c>
      <c r="AE25" s="8">
        <f t="shared" si="6"/>
        <v>9.9000000000000032E-2</v>
      </c>
      <c r="AF25" s="8">
        <f t="shared" si="7"/>
        <v>0</v>
      </c>
      <c r="AG25" s="8">
        <f t="shared" si="8"/>
        <v>0.79200000000000026</v>
      </c>
    </row>
    <row r="26" spans="1:33" x14ac:dyDescent="0.25">
      <c r="A26" s="9" t="s">
        <v>63</v>
      </c>
      <c r="B26" s="7" t="s">
        <v>35</v>
      </c>
      <c r="C26" s="3">
        <v>0.75</v>
      </c>
      <c r="D26" s="7" t="s">
        <v>69</v>
      </c>
      <c r="E26" s="7">
        <v>0</v>
      </c>
      <c r="F26" s="7"/>
      <c r="G26" s="7">
        <v>0</v>
      </c>
      <c r="H26" s="7">
        <v>0</v>
      </c>
      <c r="I26" s="7">
        <v>0</v>
      </c>
      <c r="J26" s="7">
        <v>0.125</v>
      </c>
      <c r="K26" s="7" t="s">
        <v>70</v>
      </c>
      <c r="L26" s="3">
        <f>L28</f>
        <v>7.4999999999999997E-2</v>
      </c>
      <c r="M26" s="7">
        <v>1</v>
      </c>
      <c r="N26" s="7">
        <v>0.05</v>
      </c>
      <c r="O26" s="7">
        <v>0.05</v>
      </c>
      <c r="P26" s="7">
        <v>0.05</v>
      </c>
      <c r="Q26" s="7">
        <v>0.1</v>
      </c>
      <c r="R26" s="7">
        <v>0.75</v>
      </c>
      <c r="S26" s="7">
        <v>0</v>
      </c>
      <c r="T26" s="7">
        <v>0</v>
      </c>
      <c r="U26" s="7"/>
      <c r="V26" s="3">
        <v>0.125</v>
      </c>
      <c r="W26" s="7">
        <v>1</v>
      </c>
      <c r="X26" s="7"/>
      <c r="Y26" s="8">
        <f t="shared" si="0"/>
        <v>0</v>
      </c>
      <c r="Z26" s="8">
        <f t="shared" si="1"/>
        <v>0</v>
      </c>
      <c r="AA26" s="8">
        <f t="shared" si="2"/>
        <v>4.6875000000000007E-3</v>
      </c>
      <c r="AB26" s="8">
        <f t="shared" si="3"/>
        <v>9.3750000000000014E-3</v>
      </c>
      <c r="AC26" s="8">
        <f t="shared" si="4"/>
        <v>4.6875000000000007E-3</v>
      </c>
      <c r="AD26" s="8">
        <f t="shared" si="5"/>
        <v>7.03125E-2</v>
      </c>
      <c r="AE26" s="8">
        <f t="shared" si="6"/>
        <v>4.6875000000000007E-3</v>
      </c>
      <c r="AF26" s="8">
        <f t="shared" si="7"/>
        <v>0</v>
      </c>
      <c r="AG26" s="8">
        <f t="shared" si="8"/>
        <v>0</v>
      </c>
    </row>
    <row r="27" spans="1:33" x14ac:dyDescent="0.25">
      <c r="A27" s="7" t="s">
        <v>64</v>
      </c>
      <c r="B27" s="7" t="s">
        <v>36</v>
      </c>
      <c r="C27" s="3">
        <v>0.75</v>
      </c>
      <c r="D27" s="7" t="s">
        <v>69</v>
      </c>
      <c r="E27" s="7">
        <v>0</v>
      </c>
      <c r="F27" s="7"/>
      <c r="G27" s="7">
        <v>0</v>
      </c>
      <c r="H27" s="7">
        <v>0</v>
      </c>
      <c r="I27" s="7">
        <v>0</v>
      </c>
      <c r="J27" s="7">
        <v>0.125</v>
      </c>
      <c r="K27" s="7" t="s">
        <v>70</v>
      </c>
      <c r="L27" s="3">
        <f>L26</f>
        <v>7.4999999999999997E-2</v>
      </c>
      <c r="M27" s="7">
        <v>1</v>
      </c>
      <c r="N27" s="7">
        <v>0.05</v>
      </c>
      <c r="O27" s="7">
        <v>0</v>
      </c>
      <c r="P27" s="7">
        <v>0</v>
      </c>
      <c r="Q27" s="7">
        <v>0.2</v>
      </c>
      <c r="R27" s="7">
        <v>0.75</v>
      </c>
      <c r="S27" s="7">
        <v>0</v>
      </c>
      <c r="T27" s="7">
        <v>0</v>
      </c>
      <c r="U27" s="7"/>
      <c r="V27" s="3">
        <v>0.125</v>
      </c>
      <c r="W27" s="7">
        <v>1</v>
      </c>
      <c r="X27" s="7"/>
      <c r="Y27" s="8">
        <f t="shared" si="0"/>
        <v>0</v>
      </c>
      <c r="Z27" s="8">
        <f t="shared" si="1"/>
        <v>0</v>
      </c>
      <c r="AA27" s="8">
        <f t="shared" si="2"/>
        <v>0</v>
      </c>
      <c r="AB27" s="8">
        <f t="shared" si="3"/>
        <v>1.8750000000000003E-2</v>
      </c>
      <c r="AC27" s="8">
        <f t="shared" si="4"/>
        <v>0</v>
      </c>
      <c r="AD27" s="8">
        <f t="shared" si="5"/>
        <v>7.03125E-2</v>
      </c>
      <c r="AE27" s="8">
        <f t="shared" si="6"/>
        <v>4.6875000000000007E-3</v>
      </c>
      <c r="AF27" s="8">
        <f t="shared" si="7"/>
        <v>0</v>
      </c>
      <c r="AG27" s="8">
        <f t="shared" si="8"/>
        <v>0</v>
      </c>
    </row>
    <row r="28" spans="1:33" x14ac:dyDescent="0.25">
      <c r="A28" s="7" t="s">
        <v>62</v>
      </c>
      <c r="B28" s="7" t="s">
        <v>34</v>
      </c>
      <c r="C28" s="3">
        <v>0.875</v>
      </c>
      <c r="D28" s="7" t="s">
        <v>69</v>
      </c>
      <c r="E28" s="7">
        <v>0</v>
      </c>
      <c r="F28" s="7"/>
      <c r="G28" s="7">
        <v>0</v>
      </c>
      <c r="H28" s="7">
        <v>0</v>
      </c>
      <c r="I28" s="7">
        <v>0</v>
      </c>
      <c r="J28" s="7">
        <v>0.4</v>
      </c>
      <c r="K28" s="7" t="s">
        <v>70</v>
      </c>
      <c r="L28" s="3">
        <f>0.15/2</f>
        <v>7.4999999999999997E-2</v>
      </c>
      <c r="M28" s="7">
        <v>1</v>
      </c>
      <c r="N28" s="7">
        <v>0.28000000000000003</v>
      </c>
      <c r="O28" s="7">
        <v>0.01</v>
      </c>
      <c r="P28" s="7">
        <v>0.01</v>
      </c>
      <c r="Q28" s="7">
        <v>0</v>
      </c>
      <c r="R28" s="7">
        <v>0.7</v>
      </c>
      <c r="S28" s="7">
        <v>0</v>
      </c>
      <c r="T28" s="7">
        <v>0</v>
      </c>
      <c r="U28" s="7"/>
      <c r="V28" s="3">
        <v>0.4</v>
      </c>
      <c r="W28" s="7">
        <v>2</v>
      </c>
      <c r="X28" s="7"/>
      <c r="Y28" s="8">
        <f t="shared" si="0"/>
        <v>0</v>
      </c>
      <c r="Z28" s="8">
        <f t="shared" si="1"/>
        <v>0</v>
      </c>
      <c r="AA28" s="8">
        <f t="shared" si="2"/>
        <v>7.000000000000001E-3</v>
      </c>
      <c r="AB28" s="8">
        <f t="shared" si="3"/>
        <v>0</v>
      </c>
      <c r="AC28" s="8">
        <f t="shared" si="4"/>
        <v>7.000000000000001E-3</v>
      </c>
      <c r="AD28" s="8">
        <f t="shared" si="5"/>
        <v>0.49</v>
      </c>
      <c r="AE28" s="8">
        <f t="shared" si="6"/>
        <v>0.19600000000000004</v>
      </c>
      <c r="AF28" s="8">
        <f t="shared" si="7"/>
        <v>0</v>
      </c>
      <c r="AG28" s="8">
        <f t="shared" si="8"/>
        <v>0</v>
      </c>
    </row>
  </sheetData>
  <sortState xmlns:xlrd2="http://schemas.microsoft.com/office/spreadsheetml/2017/richdata2" ref="A8:AG27">
    <sortCondition descending="1" ref="G8"/>
  </sortState>
  <pageMargins left="0.25" right="0.25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lookup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Fernandez</dc:creator>
  <cp:lastModifiedBy>Miguel Fernandez</cp:lastModifiedBy>
  <dcterms:created xsi:type="dcterms:W3CDTF">2019-08-08T19:08:20Z</dcterms:created>
  <dcterms:modified xsi:type="dcterms:W3CDTF">2021-06-07T19:47:04Z</dcterms:modified>
</cp:coreProperties>
</file>